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tch Budget &amp; P&amp;L" sheetId="1" state="visible" r:id="rId1"/>
    <sheet name="Formulas &amp; Setup 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12">
    <font>
      <name val="Calibri"/>
      <family val="2"/>
      <color theme="1"/>
      <sz val="11"/>
      <scheme val="minor"/>
    </font>
    <font>
      <name val="Segoe UI"/>
      <b val="1"/>
      <color rgb="00FFFFFF"/>
      <sz val="13"/>
    </font>
    <font>
      <name val="Segoe UI"/>
      <b val="1"/>
      <color rgb="001E293B"/>
      <sz val="10"/>
    </font>
    <font>
      <name val="Segoe UI"/>
      <color rgb="00334155"/>
      <sz val="10"/>
    </font>
    <font>
      <name val="Segoe UI"/>
      <b val="1"/>
      <color rgb="001E3A8A"/>
      <sz val="10"/>
    </font>
    <font>
      <name val="Segoe UI"/>
      <b val="1"/>
      <color rgb="00166534"/>
      <sz val="10"/>
    </font>
    <font>
      <name val="Segoe UI"/>
      <b val="1"/>
      <color rgb="001E293B"/>
      <sz val="11"/>
    </font>
    <font>
      <name val="Segoe UI"/>
      <b val="1"/>
      <color rgb="00FFFFFF"/>
      <sz val="11"/>
    </font>
    <font>
      <name val="Segoe UI"/>
      <b val="1"/>
      <color rgb="000F172A"/>
      <sz val="11"/>
    </font>
    <font>
      <name val="Segoe UI"/>
      <i val="1"/>
      <color rgb="0064748B"/>
      <sz val="9"/>
    </font>
    <font>
      <name val="Segoe UI"/>
      <b val="1"/>
      <color rgb="002563EB"/>
      <sz val="9"/>
    </font>
    <font>
      <name val="Consolas"/>
      <color rgb="000F172A"/>
      <sz val="9"/>
    </font>
  </fonts>
  <fills count="8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1F5F9"/>
        <bgColor rgb="00F1F5F9"/>
      </patternFill>
    </fill>
    <fill>
      <patternFill patternType="solid">
        <fgColor rgb="001E3A8A"/>
        <bgColor rgb="001E3A8A"/>
      </patternFill>
    </fill>
    <fill>
      <patternFill patternType="solid">
        <fgColor rgb="00EFF6FF"/>
        <bgColor rgb="00EFF6FF"/>
      </patternFill>
    </fill>
    <fill>
      <patternFill patternType="solid">
        <fgColor rgb="00FEF2F2"/>
        <bgColor rgb="00FEF2F2"/>
      </patternFill>
    </fill>
    <fill>
      <patternFill patternType="solid">
        <fgColor rgb="00DCFCE7"/>
        <bgColor rgb="00DCFCE7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1E3A8A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1" fontId="2" fillId="0" borderId="0" pivotButton="0" quotePrefix="0" xfId="0"/>
    <xf numFmtId="1" fontId="4" fillId="0" borderId="0" pivotButton="0" quotePrefix="0" xfId="0"/>
    <xf numFmtId="164" fontId="5" fillId="0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/>
    </xf>
    <xf numFmtId="0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left" vertical="center"/>
    </xf>
    <xf numFmtId="1" fontId="0" fillId="0" borderId="2" applyAlignment="1" pivotButton="0" quotePrefix="0" xfId="0">
      <alignment horizontal="center" vertical="center"/>
    </xf>
    <xf numFmtId="165" fontId="0" fillId="0" borderId="2" applyAlignment="1" pivotButton="0" quotePrefix="0" xfId="0">
      <alignment horizontal="right" vertical="center"/>
    </xf>
    <xf numFmtId="165" fontId="2" fillId="0" borderId="2" applyAlignment="1" pivotButton="0" quotePrefix="0" xfId="0">
      <alignment horizontal="right" vertical="center"/>
    </xf>
    <xf numFmtId="0" fontId="2" fillId="0" borderId="2" applyAlignment="1" pivotButton="0" quotePrefix="0" xfId="0">
      <alignment horizontal="right" vertical="center"/>
    </xf>
    <xf numFmtId="0" fontId="0" fillId="0" borderId="2" pivotButton="0" quotePrefix="0" xfId="0"/>
    <xf numFmtId="165" fontId="8" fillId="5" borderId="2" applyAlignment="1" pivotButton="0" quotePrefix="0" xfId="0">
      <alignment horizontal="right" vertical="center"/>
    </xf>
    <xf numFmtId="165" fontId="8" fillId="6" borderId="2" applyAlignment="1" pivotButton="0" quotePrefix="0" xfId="0">
      <alignment horizontal="right" vertical="center"/>
    </xf>
    <xf numFmtId="0" fontId="2" fillId="0" borderId="2" applyAlignment="1" pivotButton="0" quotePrefix="0" xfId="0">
      <alignment horizontal="left" vertical="center"/>
    </xf>
    <xf numFmtId="165" fontId="8" fillId="0" borderId="2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165" fontId="5" fillId="7" borderId="2" applyAlignment="1" pivotButton="0" quotePrefix="0" xfId="0">
      <alignment horizontal="right" vertical="center"/>
    </xf>
    <xf numFmtId="164" fontId="5" fillId="7" borderId="2" applyAlignment="1" pivotButton="0" quotePrefix="0" xfId="0">
      <alignment horizontal="right" vertical="center"/>
    </xf>
    <xf numFmtId="1" fontId="8" fillId="0" borderId="2" applyAlignment="1" pivotButton="0" quotePrefix="0" xfId="0">
      <alignment horizontal="right" vertical="center"/>
    </xf>
    <xf numFmtId="49" fontId="4" fillId="5" borderId="2" applyAlignment="1" pivotButton="0" quotePrefix="0" xfId="0">
      <alignment horizontal="center" vertical="center"/>
    </xf>
    <xf numFmtId="0" fontId="4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" fillId="2" borderId="0" pivotButton="0" quotePrefix="0" xfId="0"/>
    <xf numFmtId="0" fontId="7" fillId="4" borderId="1" pivotButton="0" quotePrefix="0" xfId="0"/>
    <xf numFmtId="0" fontId="2" fillId="0" borderId="2" applyAlignment="1" pivotButton="0" quotePrefix="0" xfId="0">
      <alignment vertical="center" wrapText="1"/>
    </xf>
    <xf numFmtId="0" fontId="11" fillId="0" borderId="2" applyAlignment="1" pivotButton="0" quotePrefix="0" xfId="0">
      <alignment vertical="center" wrapText="1"/>
    </xf>
    <xf numFmtId="0" fontId="3" fillId="0" borderId="2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"/>
  <sheetViews>
    <sheetView workbookViewId="0">
      <selection activeCell="A1" sqref="A1"/>
    </sheetView>
  </sheetViews>
  <sheetFormatPr baseColWidth="8" defaultRowHeight="15"/>
  <cols>
    <col width="12" customWidth="1" min="1" max="1"/>
    <col width="38" customWidth="1" min="2" max="2"/>
    <col width="18" customWidth="1" min="3" max="3"/>
    <col width="18" customWidth="1" min="4" max="4"/>
    <col width="24" customWidth="1" min="5" max="5"/>
    <col width="18" customWidth="1" min="6" max="6"/>
    <col width="34" customWidth="1" min="7" max="7"/>
  </cols>
  <sheetData>
    <row r="1" ht="36" customHeight="1">
      <c r="A1" s="1" t="inlineStr">
        <is>
          <t>VheTM TRAINING BATCH BUDGET &amp; PROFITABILITY CALCULATOR</t>
        </is>
      </c>
    </row>
    <row r="3">
      <c r="A3" s="2" t="inlineStr">
        <is>
          <t>Course / Program:</t>
        </is>
      </c>
      <c r="B3" s="3" t="inlineStr">
        <is>
          <t>Executive Leadership &amp; Operations Management</t>
        </is>
      </c>
      <c r="E3" s="2" t="inlineStr">
        <is>
          <t>Scheduled Duration:</t>
        </is>
      </c>
      <c r="F3" s="3" t="inlineStr">
        <is>
          <t>40 Contact Hours (5 Days)</t>
        </is>
      </c>
    </row>
    <row r="4">
      <c r="A4" s="2" t="inlineStr">
        <is>
          <t>Batch / Cohort ID:</t>
        </is>
      </c>
      <c r="B4" s="3" t="inlineStr">
        <is>
          <t>B-2026-MGT-042</t>
        </is>
      </c>
      <c r="E4" s="2" t="inlineStr">
        <is>
          <t>Max Class Capacity:</t>
        </is>
      </c>
      <c r="F4" s="4" t="n">
        <v>20</v>
      </c>
    </row>
    <row r="5">
      <c r="A5" s="2" t="inlineStr">
        <is>
          <t>Confirmed Enrollment:</t>
        </is>
      </c>
      <c r="B5" s="5" t="n">
        <v>16</v>
      </c>
      <c r="E5" s="2" t="inlineStr">
        <is>
          <t>Target Profit Margin:</t>
        </is>
      </c>
      <c r="F5" s="6" t="n">
        <v>0.35</v>
      </c>
    </row>
    <row r="7" ht="24" customHeight="1">
      <c r="A7" s="7" t="inlineStr">
        <is>
          <t>1. REVENUE PROJECTIONS (SEAT FEES &amp; ADD-ONS)</t>
        </is>
      </c>
    </row>
    <row r="8" ht="24" customHeight="1">
      <c r="A8" s="8" t="inlineStr">
        <is>
          <t>Item #</t>
        </is>
      </c>
      <c r="B8" s="9" t="inlineStr">
        <is>
          <t>Revenue Source / Category</t>
        </is>
      </c>
      <c r="C8" s="8" t="inlineStr">
        <is>
          <t>Units / Seats</t>
        </is>
      </c>
      <c r="D8" s="8" t="inlineStr">
        <is>
          <t>Unit Price / Fee</t>
        </is>
      </c>
      <c r="E8" s="8" t="inlineStr">
        <is>
          <t>Total Projected Revenue</t>
        </is>
      </c>
      <c r="F8" s="8" t="inlineStr">
        <is>
          <t>Accounting Code</t>
        </is>
      </c>
      <c r="G8" s="9" t="inlineStr">
        <is>
          <t>Notes / Pricing Tier</t>
        </is>
      </c>
    </row>
    <row r="9" ht="20" customHeight="1">
      <c r="A9" s="10" t="inlineStr">
        <is>
          <t>REV-01</t>
        </is>
      </c>
      <c r="B9" s="11" t="inlineStr">
        <is>
          <t>Standard Delegate Admissions (Early Bird)</t>
        </is>
      </c>
      <c r="C9" s="12" t="n">
        <v>6</v>
      </c>
      <c r="D9" s="13" t="n">
        <v>1200</v>
      </c>
      <c r="E9" s="14">
        <f>C9*D9</f>
        <v/>
      </c>
      <c r="F9" s="10" t="inlineStr">
        <is>
          <t>ACC-4100</t>
        </is>
      </c>
      <c r="G9" s="11" t="inlineStr">
        <is>
          <t>Tier 1 Promo (Paid 30 Days Prior)</t>
        </is>
      </c>
    </row>
    <row r="10" ht="20" customHeight="1">
      <c r="A10" s="10" t="inlineStr">
        <is>
          <t>REV-02</t>
        </is>
      </c>
      <c r="B10" s="11" t="inlineStr">
        <is>
          <t>Standard Delegate Admissions (Regular)</t>
        </is>
      </c>
      <c r="C10" s="12" t="n">
        <v>6</v>
      </c>
      <c r="D10" s="13" t="n">
        <v>1450</v>
      </c>
      <c r="E10" s="14">
        <f>C10*D10</f>
        <v/>
      </c>
      <c r="F10" s="10" t="inlineStr">
        <is>
          <t>ACC-4100</t>
        </is>
      </c>
      <c r="G10" s="11" t="inlineStr">
        <is>
          <t>Standard General Public Rate</t>
        </is>
      </c>
    </row>
    <row r="11" ht="20" customHeight="1">
      <c r="A11" s="10" t="inlineStr">
        <is>
          <t>REV-03</t>
        </is>
      </c>
      <c r="B11" s="11" t="inlineStr">
        <is>
          <t>Corporate Sponsored Seats (Group Booking)</t>
        </is>
      </c>
      <c r="C11" s="12" t="n">
        <v>4</v>
      </c>
      <c r="D11" s="13" t="n">
        <v>1100</v>
      </c>
      <c r="E11" s="14">
        <f>C11*D11</f>
        <v/>
      </c>
      <c r="F11" s="10" t="inlineStr">
        <is>
          <t>ACC-4110</t>
        </is>
      </c>
      <c r="G11" s="11" t="inlineStr">
        <is>
          <t>Apex Energy Corporate Contract</t>
        </is>
      </c>
    </row>
    <row r="12" ht="20" customHeight="1">
      <c r="A12" s="10" t="inlineStr">
        <is>
          <t>REV-04</t>
        </is>
      </c>
      <c r="B12" s="11" t="inlineStr">
        <is>
          <t>Executive Assessment &amp; Coaching Add-on</t>
        </is>
      </c>
      <c r="C12" s="12" t="n">
        <v>16</v>
      </c>
      <c r="D12" s="13" t="n">
        <v>75</v>
      </c>
      <c r="E12" s="14">
        <f>C12*D12</f>
        <v/>
      </c>
      <c r="F12" s="10" t="inlineStr">
        <is>
          <t>ACC-4200</t>
        </is>
      </c>
      <c r="G12" s="11" t="inlineStr">
        <is>
          <t>Optional 360-degree Psychometric</t>
        </is>
      </c>
    </row>
    <row r="13" ht="22" customHeight="1">
      <c r="A13" s="15" t="inlineStr">
        <is>
          <t>TOTAL PROJECTED REVENUE:</t>
        </is>
      </c>
      <c r="B13" s="16" t="n"/>
      <c r="C13" s="16" t="n"/>
      <c r="D13" s="16" t="n"/>
      <c r="E13" s="17">
        <f>SUM(E9:E12)</f>
        <v/>
      </c>
      <c r="F13" s="16" t="n"/>
      <c r="G13" s="16" t="n"/>
    </row>
    <row r="15" ht="24" customHeight="1">
      <c r="A15" s="7" t="inlineStr">
        <is>
          <t>2. DIRECT FIXED EXPENSES (BATCH OVERHEAD)</t>
        </is>
      </c>
    </row>
    <row r="16" ht="24" customHeight="1">
      <c r="A16" s="8" t="inlineStr">
        <is>
          <t>Item #</t>
        </is>
      </c>
      <c r="B16" s="9" t="inlineStr">
        <is>
          <t>Expense Description</t>
        </is>
      </c>
      <c r="C16" s="8" t="inlineStr">
        <is>
          <t>Cost Basis / Units</t>
        </is>
      </c>
      <c r="D16" s="8" t="inlineStr">
        <is>
          <t>Rate / Unit</t>
        </is>
      </c>
      <c r="E16" s="8" t="inlineStr">
        <is>
          <t>Total Fixed Cost</t>
        </is>
      </c>
      <c r="F16" s="8" t="inlineStr">
        <is>
          <t>Accounting Code</t>
        </is>
      </c>
      <c r="G16" s="9" t="inlineStr">
        <is>
          <t>Vendor / Payout Details</t>
        </is>
      </c>
    </row>
    <row r="17" ht="20" customHeight="1">
      <c r="A17" s="10" t="inlineStr">
        <is>
          <t>FIX-01</t>
        </is>
      </c>
      <c r="B17" s="11" t="inlineStr">
        <is>
          <t>Lead Instructor Instruction Fee</t>
        </is>
      </c>
      <c r="C17" s="10" t="inlineStr">
        <is>
          <t>40 Hours</t>
        </is>
      </c>
      <c r="D17" s="13" t="n">
        <v>100</v>
      </c>
      <c r="E17" s="14">
        <f>40*D17</f>
        <v/>
      </c>
      <c r="F17" s="10" t="inlineStr">
        <is>
          <t>EXP-5100</t>
        </is>
      </c>
      <c r="G17" s="11" t="inlineStr">
        <is>
          <t>Capt. Henderson ($100/hr contract)</t>
        </is>
      </c>
    </row>
    <row r="18" ht="20" customHeight="1">
      <c r="A18" s="10" t="inlineStr">
        <is>
          <t>FIX-02</t>
        </is>
      </c>
      <c r="B18" s="11" t="inlineStr">
        <is>
          <t>Executive Training Suite &amp; Venue Rent</t>
        </is>
      </c>
      <c r="C18" s="10" t="inlineStr">
        <is>
          <t>5 Days</t>
        </is>
      </c>
      <c r="D18" s="13" t="n">
        <v>400</v>
      </c>
      <c r="E18" s="14">
        <f>5*D18</f>
        <v/>
      </c>
      <c r="F18" s="10" t="inlineStr">
        <is>
          <t>EXP-5200</t>
        </is>
      </c>
      <c r="G18" s="11" t="inlineStr">
        <is>
          <t>Main Campus Executive Suite 3B</t>
        </is>
      </c>
    </row>
    <row r="19" ht="20" customHeight="1">
      <c r="A19" s="10" t="inlineStr">
        <is>
          <t>FIX-03</t>
        </is>
      </c>
      <c r="B19" s="11" t="inlineStr">
        <is>
          <t>Workshop AV &amp; Interactive Hardware Kit</t>
        </is>
      </c>
      <c r="C19" s="10" t="inlineStr">
        <is>
          <t>1 Batch</t>
        </is>
      </c>
      <c r="D19" s="13" t="n">
        <v>650</v>
      </c>
      <c r="E19" s="14" t="n">
        <v>650</v>
      </c>
      <c r="F19" s="10" t="inlineStr">
        <is>
          <t>EXP-5250</t>
        </is>
      </c>
      <c r="G19" s="11" t="inlineStr">
        <is>
          <t>SmartBoard &amp; Hybrid Streaming Setup</t>
        </is>
      </c>
    </row>
    <row r="20" ht="20" customHeight="1">
      <c r="A20" s="10" t="inlineStr">
        <is>
          <t>FIX-04</t>
        </is>
      </c>
      <c r="B20" s="11" t="inlineStr">
        <is>
          <t>Accreditation Body Cohort Audit &amp; Reg Fee</t>
        </is>
      </c>
      <c r="C20" s="10" t="inlineStr">
        <is>
          <t>1 Cohort</t>
        </is>
      </c>
      <c r="D20" s="13" t="n">
        <v>850</v>
      </c>
      <c r="E20" s="14" t="n">
        <v>850</v>
      </c>
      <c r="F20" s="10" t="inlineStr">
        <is>
          <t>EXP-5300</t>
        </is>
      </c>
      <c r="G20" s="11" t="inlineStr">
        <is>
          <t>Institutional Accreditation Filing</t>
        </is>
      </c>
    </row>
    <row r="21" ht="22" customHeight="1">
      <c r="A21" s="15" t="inlineStr">
        <is>
          <t>TOTAL FIXED BATCH EXPENSES:</t>
        </is>
      </c>
      <c r="B21" s="16" t="n"/>
      <c r="C21" s="16" t="n"/>
      <c r="D21" s="16" t="n"/>
      <c r="E21" s="18">
        <f>SUM(E17:E20)</f>
        <v/>
      </c>
      <c r="F21" s="16" t="n"/>
      <c r="G21" s="16" t="n"/>
    </row>
    <row r="23" ht="24" customHeight="1">
      <c r="A23" s="7" t="inlineStr">
        <is>
          <t>3. DIRECT VARIABLE EXPENSES (PER REGISTERED TRAINEE)</t>
        </is>
      </c>
    </row>
    <row r="24" ht="24" customHeight="1">
      <c r="A24" s="8" t="inlineStr">
        <is>
          <t>Item #</t>
        </is>
      </c>
      <c r="B24" s="9" t="inlineStr">
        <is>
          <t>Variable Expense Description</t>
        </is>
      </c>
      <c r="C24" s="8" t="inlineStr">
        <is>
          <t>Trainee Count</t>
        </is>
      </c>
      <c r="D24" s="8" t="inlineStr">
        <is>
          <t>Unit Cost / Head</t>
        </is>
      </c>
      <c r="E24" s="8" t="inlineStr">
        <is>
          <t>Total Variable Cost</t>
        </is>
      </c>
      <c r="F24" s="8" t="inlineStr">
        <is>
          <t>Accounting Code</t>
        </is>
      </c>
      <c r="G24" s="9" t="inlineStr">
        <is>
          <t>Supplier / Fulfillment Note</t>
        </is>
      </c>
    </row>
    <row r="25" ht="20" customHeight="1">
      <c r="A25" s="10" t="inlineStr">
        <is>
          <t>VAR-01</t>
        </is>
      </c>
      <c r="B25" s="11" t="inlineStr">
        <is>
          <t>Courseware Binder &amp; Printed Case Studies</t>
        </is>
      </c>
      <c r="C25" s="12">
        <f>$B$5</f>
        <v/>
      </c>
      <c r="D25" s="13" t="n">
        <v>45</v>
      </c>
      <c r="E25" s="14">
        <f>C25*D25</f>
        <v/>
      </c>
      <c r="F25" s="10" t="inlineStr">
        <is>
          <t>EXP-5400</t>
        </is>
      </c>
      <c r="G25" s="11" t="inlineStr">
        <is>
          <t>Custom Printed Folios</t>
        </is>
      </c>
    </row>
    <row r="26" ht="20" customHeight="1">
      <c r="A26" s="10" t="inlineStr">
        <is>
          <t>VAR-02</t>
        </is>
      </c>
      <c r="B26" s="11" t="inlineStr">
        <is>
          <t>Executive Lunches &amp; Day Refreshments (5 Days)</t>
        </is>
      </c>
      <c r="C26" s="12">
        <f>$B$5</f>
        <v/>
      </c>
      <c r="D26" s="13" t="n">
        <v>150</v>
      </c>
      <c r="E26" s="14">
        <f>C26*D26</f>
        <v/>
      </c>
      <c r="F26" s="10" t="inlineStr">
        <is>
          <t>EXP-5500</t>
        </is>
      </c>
      <c r="G26" s="11" t="inlineStr">
        <is>
          <t>Hotel Catering Services ($30/day)</t>
        </is>
      </c>
    </row>
    <row r="27" ht="20" customHeight="1">
      <c r="A27" s="10" t="inlineStr">
        <is>
          <t>VAR-03</t>
        </is>
      </c>
      <c r="B27" s="11" t="inlineStr">
        <is>
          <t>Official Online Exam Voucher &amp; Proctoring</t>
        </is>
      </c>
      <c r="C27" s="12">
        <f>$B$5</f>
        <v/>
      </c>
      <c r="D27" s="13" t="n">
        <v>120</v>
      </c>
      <c r="E27" s="14">
        <f>C27*D27</f>
        <v/>
      </c>
      <c r="F27" s="10" t="inlineStr">
        <is>
          <t>EXP-5600</t>
        </is>
      </c>
      <c r="G27" s="11" t="inlineStr">
        <is>
          <t>Accredited Exam Portal Fee</t>
        </is>
      </c>
    </row>
    <row r="28" ht="20" customHeight="1">
      <c r="A28" s="10" t="inlineStr">
        <is>
          <t>VAR-04</t>
        </is>
      </c>
      <c r="B28" s="11" t="inlineStr">
        <is>
          <t>Graduation Kit &amp; QR-Attested Hardcopy Cert</t>
        </is>
      </c>
      <c r="C28" s="12">
        <f>$B$5</f>
        <v/>
      </c>
      <c r="D28" s="13" t="n">
        <v>35</v>
      </c>
      <c r="E28" s="14">
        <f>C28*D28</f>
        <v/>
      </c>
      <c r="F28" s="10" t="inlineStr">
        <is>
          <t>EXP-5700</t>
        </is>
      </c>
      <c r="G28" s="11" t="inlineStr">
        <is>
          <t>Leatherette Diploma &amp; Scannable QR</t>
        </is>
      </c>
    </row>
    <row r="29" ht="22" customHeight="1">
      <c r="A29" s="15" t="inlineStr">
        <is>
          <t>TOTAL VARIABLE BATCH EXPENSES:</t>
        </is>
      </c>
      <c r="B29" s="16" t="n"/>
      <c r="C29" s="16" t="n"/>
      <c r="D29" s="16" t="n"/>
      <c r="E29" s="18">
        <f>SUM(E25:E28)</f>
        <v/>
      </c>
      <c r="F29" s="16" t="n"/>
      <c r="G29" s="16" t="n"/>
    </row>
    <row r="31" ht="24" customHeight="1">
      <c r="A31" s="7" t="inlineStr">
        <is>
          <t>4. BATCH PROFITABILITY SCORECARD &amp; BREAK-EVEN ANALYSIS</t>
        </is>
      </c>
    </row>
    <row r="32" ht="22" customHeight="1">
      <c r="A32" s="19" t="inlineStr">
        <is>
          <t>Total Cohort Gross Revenue:</t>
        </is>
      </c>
      <c r="B32" s="16" t="n"/>
      <c r="C32" s="16" t="n"/>
      <c r="D32" s="16" t="n"/>
      <c r="E32" s="20">
        <f>E13</f>
        <v/>
      </c>
      <c r="F32" s="21" t="inlineStr">
        <is>
          <t>Sum of all enrolled delegate seats and course add-ons</t>
        </is>
      </c>
      <c r="G32" s="16" t="n"/>
    </row>
    <row r="33" ht="22" customHeight="1">
      <c r="A33" s="19" t="inlineStr">
        <is>
          <t>Total Direct Batch Costs (Fixed + Variable):</t>
        </is>
      </c>
      <c r="B33" s="16" t="n"/>
      <c r="C33" s="16" t="n"/>
      <c r="D33" s="16" t="n"/>
      <c r="E33" s="20">
        <f>E21+E29</f>
        <v/>
      </c>
      <c r="F33" s="21" t="inlineStr">
        <is>
          <t>Total direct instructional, venue, and trainee fulfillment costs</t>
        </is>
      </c>
      <c r="G33" s="16" t="n"/>
    </row>
    <row r="34" ht="22" customHeight="1">
      <c r="A34" s="19" t="inlineStr">
        <is>
          <t>Net Batch Contribution Margin ($):</t>
        </is>
      </c>
      <c r="B34" s="16" t="n"/>
      <c r="C34" s="16" t="n"/>
      <c r="D34" s="16" t="n"/>
      <c r="E34" s="22">
        <f>E32-E33</f>
        <v/>
      </c>
      <c r="F34" s="21" t="inlineStr">
        <is>
          <t>Gross surplus generated before central administrative overhead</t>
        </is>
      </c>
      <c r="G34" s="16" t="n"/>
    </row>
    <row r="35" ht="22" customHeight="1">
      <c r="A35" s="19" t="inlineStr">
        <is>
          <t>Gross Profit Margin Ratio (%):</t>
        </is>
      </c>
      <c r="B35" s="16" t="n"/>
      <c r="C35" s="16" t="n"/>
      <c r="D35" s="16" t="n"/>
      <c r="E35" s="23">
        <f>E34/E32</f>
        <v/>
      </c>
      <c r="F35" s="21" t="inlineStr">
        <is>
          <t>Calculated batch margin against total revenue</t>
        </is>
      </c>
      <c r="G35" s="16" t="n"/>
    </row>
    <row r="36" ht="22" customHeight="1">
      <c r="A36" s="19" t="inlineStr">
        <is>
          <t>Average Revenue Per Trainee:</t>
        </is>
      </c>
      <c r="B36" s="16" t="n"/>
      <c r="C36" s="16" t="n"/>
      <c r="D36" s="16" t="n"/>
      <c r="E36" s="20">
        <f>E32/$B$5</f>
        <v/>
      </c>
      <c r="F36" s="21" t="inlineStr">
        <is>
          <t>Mean revenue realization per enrolled delegate</t>
        </is>
      </c>
      <c r="G36" s="16" t="n"/>
    </row>
    <row r="37" ht="22" customHeight="1">
      <c r="A37" s="19" t="inlineStr">
        <is>
          <t>Average Cost Per Trainee:</t>
        </is>
      </c>
      <c r="B37" s="16" t="n"/>
      <c r="C37" s="16" t="n"/>
      <c r="D37" s="16" t="n"/>
      <c r="E37" s="20">
        <f>E33/$B$5</f>
        <v/>
      </c>
      <c r="F37" s="21" t="inlineStr">
        <is>
          <t>Mean cost burden per enrolled delegate</t>
        </is>
      </c>
      <c r="G37" s="16" t="n"/>
    </row>
    <row r="38" ht="22" customHeight="1">
      <c r="A38" s="19" t="inlineStr">
        <is>
          <t>Break-Even Enrollment Count:</t>
        </is>
      </c>
      <c r="B38" s="16" t="n"/>
      <c r="C38" s="16" t="n"/>
      <c r="D38" s="16" t="n"/>
      <c r="E38" s="24">
        <f>ROUNDUP(E21 / ((E32/$B$5) - (E29/$B$5)), 0)</f>
        <v/>
      </c>
      <c r="F38" s="21" t="inlineStr">
        <is>
          <t>Minimum delegates required to cover fixed venue and trainer costs</t>
        </is>
      </c>
      <c r="G38" s="16" t="n"/>
    </row>
    <row r="39" ht="22" customHeight="1">
      <c r="A39" s="19" t="inlineStr">
        <is>
          <t>Cohort Financial Viability Status:</t>
        </is>
      </c>
      <c r="B39" s="16" t="n"/>
      <c r="C39" s="16" t="n"/>
      <c r="D39" s="16" t="n"/>
      <c r="E39" s="25">
        <f>IF(E35&gt;=$F$5, "Highly Profitable (Target Met)", IF(E35&gt;=0.15, "Acceptable Margin", "Sub-Par Margin (Review Pricing)"))</f>
        <v/>
      </c>
      <c r="F39" s="21" t="inlineStr">
        <is>
          <t>Automated financial health audit against target in F5</t>
        </is>
      </c>
      <c r="G39" s="16" t="n"/>
    </row>
    <row r="41">
      <c r="A41" s="26" t="inlineStr">
        <is>
          <t>OPERATIONAL ERP INSIGHT:</t>
        </is>
      </c>
    </row>
    <row r="42">
      <c r="A42" s="27" t="inlineStr">
        <is>
          <t>1. Break-Even Formula: Uses dynamic Fixed Costs (E21) divided by Unit Contribution Margin per Trainee ((E32/B5) - (E29/B5)).</t>
        </is>
      </c>
    </row>
    <row r="43">
      <c r="A43" s="28" t="inlineStr">
        <is>
          <t>2. Automate Course Accounting with VheTM: Eliminate spreadsheet budgeting with automated batch cost ledgers, trainee invoicing, trainer payout rules, and real-time revenue forecasting. Visit https://vhetm.com</t>
        </is>
      </c>
    </row>
  </sheetData>
  <mergeCells count="26">
    <mergeCell ref="A35:D35"/>
    <mergeCell ref="F34:G34"/>
    <mergeCell ref="A38:D38"/>
    <mergeCell ref="A29:D29"/>
    <mergeCell ref="A13:D13"/>
    <mergeCell ref="F3:G3"/>
    <mergeCell ref="A31:G31"/>
    <mergeCell ref="A34:D34"/>
    <mergeCell ref="A39:D39"/>
    <mergeCell ref="F33:G33"/>
    <mergeCell ref="F36:G36"/>
    <mergeCell ref="A15:G15"/>
    <mergeCell ref="F32:G32"/>
    <mergeCell ref="F35:G35"/>
    <mergeCell ref="A36:D36"/>
    <mergeCell ref="A1:G1"/>
    <mergeCell ref="F38:G38"/>
    <mergeCell ref="A7:G7"/>
    <mergeCell ref="A37:D37"/>
    <mergeCell ref="B3:D3"/>
    <mergeCell ref="F37:G37"/>
    <mergeCell ref="F39:G39"/>
    <mergeCell ref="A21:D21"/>
    <mergeCell ref="A33:D33"/>
    <mergeCell ref="A32:D32"/>
    <mergeCell ref="A23:G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5" customWidth="1" min="1" max="1"/>
    <col width="45" customWidth="1" min="2" max="2"/>
    <col width="50" customWidth="1" min="3" max="3"/>
  </cols>
  <sheetData>
    <row r="1" ht="32" customHeight="1">
      <c r="A1" s="29" t="inlineStr">
        <is>
          <t>VheTM Batch Budget Calculator — Formula &amp; Logic Guide</t>
        </is>
      </c>
    </row>
    <row r="3" ht="24" customHeight="1">
      <c r="A3" s="30" t="inlineStr">
        <is>
          <t>Financial Metric</t>
        </is>
      </c>
      <c r="B3" s="30" t="inlineStr">
        <is>
          <t>Excel Formula Implemented</t>
        </is>
      </c>
      <c r="C3" s="30" t="inlineStr">
        <is>
          <t>Operational Business Context</t>
        </is>
      </c>
    </row>
    <row r="4" ht="28" customHeight="1">
      <c r="A4" s="31" t="inlineStr">
        <is>
          <t>Total Revenue (Cell E13)</t>
        </is>
      </c>
      <c r="B4" s="32">
        <f>SUM(E9:E12)</f>
        <v/>
      </c>
      <c r="C4" s="33" t="inlineStr">
        <is>
          <t>Aggregates revenue across public admissions, early bird promos, and corporate group contracts.</t>
        </is>
      </c>
    </row>
    <row r="5" ht="28" customHeight="1">
      <c r="A5" s="31" t="inlineStr">
        <is>
          <t>Total Fixed Costs (Cell E21)</t>
        </is>
      </c>
      <c r="B5" s="32">
        <f>SUM(E17:E20)</f>
        <v/>
      </c>
      <c r="C5" s="33" t="inlineStr">
        <is>
          <t>Sums direct fixed batch expenses (instructor flat fee, room rental, AV equipment, accreditation).</t>
        </is>
      </c>
    </row>
    <row r="6" ht="28" customHeight="1">
      <c r="A6" s="31" t="inlineStr">
        <is>
          <t>Total Variable Costs (Cell E29)</t>
        </is>
      </c>
      <c r="B6" s="32">
        <f>SUM(E25:E28)</f>
        <v/>
      </c>
      <c r="C6" s="33" t="inlineStr">
        <is>
          <t>Calculates total variable costs scaled by the active confirmed trainee count ($B$5).</t>
        </is>
      </c>
    </row>
    <row r="7" ht="28" customHeight="1">
      <c r="A7" s="31" t="inlineStr">
        <is>
          <t>Net Contribution Margin (Cell E34)</t>
        </is>
      </c>
      <c r="B7" s="32">
        <f>E32-E33</f>
        <v/>
      </c>
      <c r="C7" s="33" t="inlineStr">
        <is>
          <t>Gross surplus generated by this specific batch before allocating company-wide headquarters overhead.</t>
        </is>
      </c>
    </row>
    <row r="8" ht="28" customHeight="1">
      <c r="A8" s="31" t="inlineStr">
        <is>
          <t>Gross Margin Ratio (Cell E35)</t>
        </is>
      </c>
      <c r="B8" s="32">
        <f>E34/E32</f>
        <v/>
      </c>
      <c r="C8" s="33" t="inlineStr">
        <is>
          <t>Displays the profitability ratio of the batch. Formatted with 0.0% precision.</t>
        </is>
      </c>
    </row>
    <row r="9" ht="28" customHeight="1">
      <c r="A9" s="31" t="inlineStr">
        <is>
          <t>Break-Even Trainees (Cell E38)</t>
        </is>
      </c>
      <c r="B9" s="32">
        <f>ROUNDUP(E21 / ((E32/$B$5) - (E29/$B$5)), 0)</f>
        <v/>
      </c>
      <c r="C9" s="33" t="inlineStr">
        <is>
          <t>Calculates the exact number of attendees needed to cover all fixed costs based on current unit economics.</t>
        </is>
      </c>
    </row>
    <row r="10" ht="28" customHeight="1">
      <c r="A10" s="31" t="inlineStr">
        <is>
          <t>Viability Audit (Cell E39)</t>
        </is>
      </c>
      <c r="B10" s="32">
        <f>IF(E35&gt;=$F$5, "Highly Profitable", ...)</f>
        <v/>
      </c>
      <c r="C10" s="33" t="inlineStr">
        <is>
          <t>Evaluates whether the batch satisfies your organization's target margin in cell F5.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2026-09-14T07:21:53Z</dcterms:created>
  <dcterms:modified xsi:type="dcterms:W3CDTF">2026-09-14T07:21:53Z</dcterms:modified>
</cp:coreProperties>
</file>